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2財政課\2021(R3)\12公営企業決算統計\01 通知・決算・資料\03 その他照会（経営比較分析含む）\0106【京都府自治振興課（1月28日〆）】公営企業に係る「経営比較分析表」（令和２年度決算）の分析等について\03府への回答\下水道\"/>
    </mc:Choice>
  </mc:AlternateContent>
  <xr:revisionPtr revIDLastSave="0" documentId="13_ncr:1_{054D8380-794C-4ED4-AF07-214E8D64DEBE}" xr6:coauthVersionLast="36" xr6:coauthVersionMax="36" xr10:uidLastSave="{00000000-0000-0000-0000-000000000000}"/>
  <workbookProtection workbookAlgorithmName="SHA-512" workbookHashValue="PUO27t7eEEt38Q4rDCsven8HHaqb/BCQ7rVgnCU45PtbJ0GZZ6vaMORKrdKbFhdAhldRGicTH0+CK0qZygpj7A==" workbookSaltValue="kFPvctc0gpsAp5anKitYeg=="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G85" i="4"/>
  <c r="BB10" i="4"/>
  <c r="AT10" i="4"/>
  <c r="AD10" i="4"/>
  <c r="P10" i="4"/>
  <c r="I10" i="4"/>
  <c r="AT8" i="4"/>
  <c r="W8" i="4"/>
  <c r="P8" i="4"/>
  <c r="I8" i="4"/>
  <c r="B6" i="4"/>
</calcChain>
</file>

<file path=xl/sharedStrings.xml><?xml version="1.0" encoding="utf-8"?>
<sst xmlns="http://schemas.openxmlformats.org/spreadsheetml/2006/main" count="275" uniqueCount="116">
  <si>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</si>
  <si>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</si>
  <si>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</si>
  <si>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</si>
  <si>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</si>
  <si>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</si>
  <si>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</si>
  <si>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</si>
  <si>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</si>
  <si>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</si>
  <si>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</si>
  <si>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</si>
  <si>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</si>
  <si>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</si>
  <si>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</si>
  <si>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</si>
  <si>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</si>
  <si>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</si>
  <si>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</si>
  <si>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</si>
  <si>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</si>
  <si>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</si>
  <si>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</si>
  <si>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</si>
  <si>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</si>
  <si>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</si>
  <si>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</si>
  <si>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</si>
  <si>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</si>
  <si>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</si>
  <si>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</si>
  <si>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</si>
  <si>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</si>
  <si>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</si>
  <si>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</si>
  <si>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</si>
  <si>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</si>
  <si>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</si>
  <si>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</si>
  <si>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</si>
  <si>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</si>
  <si>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</si>
  <si>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</si>
  <si>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</si>
  <si>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</si>
  <si>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</si>
  <si>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</si>
  <si>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</si>
  <si>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</si>
  <si>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</si>
  <si>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</si>
  <si>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</si>
  <si>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</si>
  <si>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</si>
  <si>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</si>
  <si>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</si>
  <si>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</si>
  <si>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</si>
  <si>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</si>
  <si>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</si>
  <si>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</si>
  <si>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</si>
  <si>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</si>
  <si>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</si>
  <si>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</si>
  <si>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</si>
  <si>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</si>
  <si>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</si>
  <si>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</si>
  <si>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</si>
  <si>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</si>
  <si>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</si>
  <si>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</si>
  <si>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</si>
  <si>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</si>
  <si>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</si>
  <si>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</si>
  <si>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</si>
  <si>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</si>
  <si>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</si>
  <si>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</si>
  <si>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</si>
  <si>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</si>
  <si>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</si>
  <si>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</si>
  <si>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</si>
  <si>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</si>
  <si>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</si>
  <si>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</si>
  <si>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</si>
  <si>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</si>
  <si>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</si>
  <si>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</si>
  <si>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</si>
  <si>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</si>
  <si>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</si>
  <si>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</si>
  <si>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</si>
  <si>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</si>
  <si>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</si>
  <si>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</si>
  <si>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</si>
  <si>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</si>
  <si>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</si>
  <si>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</si>
  <si>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</si>
  <si>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</si>
  <si>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</si>
  <si>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</si>
  <si>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</si>
  <si>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</si>
  <si>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</si>
  <si>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</si>
  <si>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法適用後３年しか経過しておらず、①有形固定資産減価償却率は低い状況です。また、管渠については、法定耐用年数を超過したものが無いことから、②管渠老朽化率、③管渠改善化率は0%となっています。</t>
    <phoneticPr fontId="4"/>
  </si>
  <si>
    <t>　農業集落排水は、事業完了後20数年が経過した処理区から、まだ10年程度経過の処理区まで様々ですが、一部の施設については、すでに更新が必要となってきています。今後は、人口減少等により、使用料収入は減少傾向にあると見込まれ、大変厳しい経営状況にあることから、令和2年度から10カ年の中期経営計画である経営戦略を基本に、状況の変化にも対応しつつ、経費の節減を図り、安定的に持続可能な経営に努めます。</t>
    <rPh sb="1" eb="3">
      <t>ノウギョウ</t>
    </rPh>
    <rPh sb="3" eb="7">
      <t>シュウラクハイスイ</t>
    </rPh>
    <rPh sb="23" eb="25">
      <t>ショリ</t>
    </rPh>
    <rPh sb="25" eb="26">
      <t>ク</t>
    </rPh>
    <rPh sb="33" eb="34">
      <t>ネン</t>
    </rPh>
    <rPh sb="34" eb="36">
      <t>テイド</t>
    </rPh>
    <rPh sb="39" eb="41">
      <t>ショリ</t>
    </rPh>
    <rPh sb="41" eb="42">
      <t>ク</t>
    </rPh>
    <rPh sb="44" eb="46">
      <t>サマザマ</t>
    </rPh>
    <rPh sb="67" eb="69">
      <t>ヒツヨウ</t>
    </rPh>
    <rPh sb="128" eb="130">
      <t>レイワ</t>
    </rPh>
    <rPh sb="131" eb="133">
      <t>ネンド</t>
    </rPh>
    <rPh sb="138" eb="139">
      <t>ネン</t>
    </rPh>
    <rPh sb="154" eb="156">
      <t>キホン</t>
    </rPh>
    <rPh sb="171" eb="173">
      <t>ケイヒ</t>
    </rPh>
    <rPh sb="174" eb="176">
      <t>セツゲン</t>
    </rPh>
    <rPh sb="177" eb="178">
      <t>ハカ</t>
    </rPh>
    <rPh sb="180" eb="183">
      <t>アンテイテキ</t>
    </rPh>
    <rPh sb="192" eb="193">
      <t>ツト</t>
    </rPh>
    <phoneticPr fontId="5"/>
  </si>
  <si>
    <t>　本市の下水道は、各事業（公共下水、特定環境保全公共下水、農業集落排水、漁業集落排水、合併処理浄化槽）を一体的に経営しており、経費の一部は按分等により算出して経営比較分析表を算出しています。また、平成30年度に地方公営企業法を適用したことから、令和2年度は、適用後3年目の決算であり、ぞれ以前の数値は比較対象としていません。
　農業集落排水については、８処理区で事業を実施しています。⑥汚水処理原価は前年より減少しています。⑦施設利用率、⑧水洗化率は、類似団体平均と同程度となっていますが、⑤経費回収率は、令和2年度に下水道使用料を平均10.6％増となる改定を実施したことにより、数値が上昇し平均値を上回っています。一般会計からの繰入により、①経常収支比率は100％を若干超えている状況です。
　④企業債残高対事業規模比率については、一般会計負担額の算出方法を法適用企業のものに訂正をした結果、令和元年度以降高い数値となっており、類似団体に比べて非常に高い数値となっています。</t>
    <rPh sb="164" eb="166">
      <t>ノウギョウ</t>
    </rPh>
    <rPh sb="166" eb="168">
      <t>シュウラク</t>
    </rPh>
    <rPh sb="168" eb="170">
      <t>ハイスイ</t>
    </rPh>
    <rPh sb="200" eb="202">
      <t>ゼンネン</t>
    </rPh>
    <rPh sb="204" eb="206">
      <t>ゲンショウ</t>
    </rPh>
    <rPh sb="220" eb="223">
      <t>スイセンカ</t>
    </rPh>
    <rPh sb="223" eb="224">
      <t>リツ</t>
    </rPh>
    <rPh sb="226" eb="232">
      <t>ルイジダンタイヘイキン</t>
    </rPh>
    <rPh sb="233" eb="236">
      <t>ドウテイド</t>
    </rPh>
    <rPh sb="280" eb="282">
      <t>ジッシ</t>
    </rPh>
    <rPh sb="290" eb="292">
      <t>スウチ</t>
    </rPh>
    <rPh sb="293" eb="295">
      <t>ジョウショウ</t>
    </rPh>
    <rPh sb="343" eb="345">
      <t>テイド</t>
    </rPh>
    <rPh sb="397" eb="399">
      <t>レイワ</t>
    </rPh>
    <rPh sb="399" eb="401">
      <t>ガンネン</t>
    </rPh>
    <rPh sb="401" eb="402">
      <t>ド</t>
    </rPh>
    <rPh sb="402" eb="404">
      <t>イコウ</t>
    </rPh>
    <rPh sb="404" eb="405">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</si>
</sst>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EC-45CB-80DB-A2DC3F97C2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0.25</c:v>
                </c:pt>
              </c:numCache>
            </c:numRef>
          </c:val>
          <c:smooth val="0"/>
          <c:extLst>
            <c:ext xmlns:c16="http://schemas.microsoft.com/office/drawing/2014/chart" uri="{C3380CC4-5D6E-409C-BE32-E72D297353CC}">
              <c16:uniqueId val="{00000001-7BEC-45CB-80DB-A2DC3F97C2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60.69</c:v>
                </c:pt>
                <c:pt idx="3">
                  <c:v>57.83</c:v>
                </c:pt>
                <c:pt idx="4">
                  <c:v>57.23</c:v>
                </c:pt>
              </c:numCache>
            </c:numRef>
          </c:val>
          <c:extLst>
            <c:ext xmlns:c16="http://schemas.microsoft.com/office/drawing/2014/chart" uri="{C3380CC4-5D6E-409C-BE32-E72D297353CC}">
              <c16:uniqueId val="{00000000-CF78-4A77-B47A-043713EF10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50.14</c:v>
                </c:pt>
                <c:pt idx="4">
                  <c:v>54.83</c:v>
                </c:pt>
              </c:numCache>
            </c:numRef>
          </c:val>
          <c:smooth val="0"/>
          <c:extLst>
            <c:ext xmlns:c16="http://schemas.microsoft.com/office/drawing/2014/chart" uri="{C3380CC4-5D6E-409C-BE32-E72D297353CC}">
              <c16:uniqueId val="{00000001-CF78-4A77-B47A-043713EF10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80.34</c:v>
                </c:pt>
                <c:pt idx="3">
                  <c:v>80.64</c:v>
                </c:pt>
                <c:pt idx="4">
                  <c:v>81.77</c:v>
                </c:pt>
              </c:numCache>
            </c:numRef>
          </c:val>
          <c:extLst>
            <c:ext xmlns:c16="http://schemas.microsoft.com/office/drawing/2014/chart" uri="{C3380CC4-5D6E-409C-BE32-E72D297353CC}">
              <c16:uniqueId val="{00000000-B669-425E-8842-2F105A1661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84.98</c:v>
                </c:pt>
                <c:pt idx="4">
                  <c:v>84.7</c:v>
                </c:pt>
              </c:numCache>
            </c:numRef>
          </c:val>
          <c:smooth val="0"/>
          <c:extLst>
            <c:ext xmlns:c16="http://schemas.microsoft.com/office/drawing/2014/chart" uri="{C3380CC4-5D6E-409C-BE32-E72D297353CC}">
              <c16:uniqueId val="{00000001-B669-425E-8842-2F105A1661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100.25</c:v>
                </c:pt>
                <c:pt idx="3">
                  <c:v>116.38</c:v>
                </c:pt>
                <c:pt idx="4">
                  <c:v>118.62</c:v>
                </c:pt>
              </c:numCache>
            </c:numRef>
          </c:val>
          <c:extLst>
            <c:ext xmlns:c16="http://schemas.microsoft.com/office/drawing/2014/chart" uri="{C3380CC4-5D6E-409C-BE32-E72D297353CC}">
              <c16:uniqueId val="{00000000-E9EF-478D-9363-1321645A51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101.77</c:v>
                </c:pt>
                <c:pt idx="3">
                  <c:v>103.6</c:v>
                </c:pt>
                <c:pt idx="4">
                  <c:v>106.37</c:v>
                </c:pt>
              </c:numCache>
            </c:numRef>
          </c:val>
          <c:smooth val="0"/>
          <c:extLst>
            <c:ext xmlns:c16="http://schemas.microsoft.com/office/drawing/2014/chart" uri="{C3380CC4-5D6E-409C-BE32-E72D297353CC}">
              <c16:uniqueId val="{00000001-E9EF-478D-9363-1321645A51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5.43</c:v>
                </c:pt>
                <c:pt idx="3">
                  <c:v>9.5500000000000007</c:v>
                </c:pt>
                <c:pt idx="4">
                  <c:v>13.04</c:v>
                </c:pt>
              </c:numCache>
            </c:numRef>
          </c:val>
          <c:extLst>
            <c:ext xmlns:c16="http://schemas.microsoft.com/office/drawing/2014/chart" uri="{C3380CC4-5D6E-409C-BE32-E72D297353CC}">
              <c16:uniqueId val="{00000000-9322-4017-AA24-FA9EDAB27E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24.13</c:v>
                </c:pt>
                <c:pt idx="3">
                  <c:v>23.06</c:v>
                </c:pt>
                <c:pt idx="4">
                  <c:v>20.34</c:v>
                </c:pt>
              </c:numCache>
            </c:numRef>
          </c:val>
          <c:smooth val="0"/>
          <c:extLst>
            <c:ext xmlns:c16="http://schemas.microsoft.com/office/drawing/2014/chart" uri="{C3380CC4-5D6E-409C-BE32-E72D297353CC}">
              <c16:uniqueId val="{00000001-9322-4017-AA24-FA9EDAB27E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25F-4544-939D-67C2CFCA6E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25F-4544-939D-67C2CFCA6E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2099.59</c:v>
                </c:pt>
                <c:pt idx="3">
                  <c:v>1910.87</c:v>
                </c:pt>
                <c:pt idx="4">
                  <c:v>1646.18</c:v>
                </c:pt>
              </c:numCache>
            </c:numRef>
          </c:val>
          <c:extLst>
            <c:ext xmlns:c16="http://schemas.microsoft.com/office/drawing/2014/chart" uri="{C3380CC4-5D6E-409C-BE32-E72D297353CC}">
              <c16:uniqueId val="{00000000-84D1-4070-9801-F841A132F8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227.4</c:v>
                </c:pt>
                <c:pt idx="3">
                  <c:v>193.99</c:v>
                </c:pt>
                <c:pt idx="4">
                  <c:v>139.02000000000001</c:v>
                </c:pt>
              </c:numCache>
            </c:numRef>
          </c:val>
          <c:smooth val="0"/>
          <c:extLst>
            <c:ext xmlns:c16="http://schemas.microsoft.com/office/drawing/2014/chart" uri="{C3380CC4-5D6E-409C-BE32-E72D297353CC}">
              <c16:uniqueId val="{00000001-84D1-4070-9801-F841A132F8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19.899999999999999</c:v>
                </c:pt>
                <c:pt idx="3">
                  <c:v>18.420000000000002</c:v>
                </c:pt>
                <c:pt idx="4">
                  <c:v>37.69</c:v>
                </c:pt>
              </c:numCache>
            </c:numRef>
          </c:val>
          <c:extLst>
            <c:ext xmlns:c16="http://schemas.microsoft.com/office/drawing/2014/chart" uri="{C3380CC4-5D6E-409C-BE32-E72D297353CC}">
              <c16:uniqueId val="{00000000-8A51-4CDE-A57D-525D2402B8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29.54</c:v>
                </c:pt>
                <c:pt idx="3">
                  <c:v>26.99</c:v>
                </c:pt>
                <c:pt idx="4">
                  <c:v>29.13</c:v>
                </c:pt>
              </c:numCache>
            </c:numRef>
          </c:val>
          <c:smooth val="0"/>
          <c:extLst>
            <c:ext xmlns:c16="http://schemas.microsoft.com/office/drawing/2014/chart" uri="{C3380CC4-5D6E-409C-BE32-E72D297353CC}">
              <c16:uniqueId val="{00000001-8A51-4CDE-A57D-525D2402B8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1714.04</c:v>
                </c:pt>
                <c:pt idx="3">
                  <c:v>4345.25</c:v>
                </c:pt>
                <c:pt idx="4">
                  <c:v>3788.97</c:v>
                </c:pt>
              </c:numCache>
            </c:numRef>
          </c:val>
          <c:extLst>
            <c:ext xmlns:c16="http://schemas.microsoft.com/office/drawing/2014/chart" uri="{C3380CC4-5D6E-409C-BE32-E72D297353CC}">
              <c16:uniqueId val="{00000000-3559-467D-BE52-7A22B170DC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826.83</c:v>
                </c:pt>
                <c:pt idx="4">
                  <c:v>867.83</c:v>
                </c:pt>
              </c:numCache>
            </c:numRef>
          </c:val>
          <c:smooth val="0"/>
          <c:extLst>
            <c:ext xmlns:c16="http://schemas.microsoft.com/office/drawing/2014/chart" uri="{C3380CC4-5D6E-409C-BE32-E72D297353CC}">
              <c16:uniqueId val="{00000001-3559-467D-BE52-7A22B170DC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47.37</c:v>
                </c:pt>
                <c:pt idx="3">
                  <c:v>38.619999999999997</c:v>
                </c:pt>
                <c:pt idx="4">
                  <c:v>78.489999999999995</c:v>
                </c:pt>
              </c:numCache>
            </c:numRef>
          </c:val>
          <c:extLst>
            <c:ext xmlns:c16="http://schemas.microsoft.com/office/drawing/2014/chart" uri="{C3380CC4-5D6E-409C-BE32-E72D297353CC}">
              <c16:uniqueId val="{00000000-FCDA-41BD-80ED-A7686C2A58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57.31</c:v>
                </c:pt>
                <c:pt idx="4">
                  <c:v>57.08</c:v>
                </c:pt>
              </c:numCache>
            </c:numRef>
          </c:val>
          <c:smooth val="0"/>
          <c:extLst>
            <c:ext xmlns:c16="http://schemas.microsoft.com/office/drawing/2014/chart" uri="{C3380CC4-5D6E-409C-BE32-E72D297353CC}">
              <c16:uniqueId val="{00000001-FCDA-41BD-80ED-A7686C2A58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283.89999999999998</c:v>
                </c:pt>
                <c:pt idx="3">
                  <c:v>347.6</c:v>
                </c:pt>
                <c:pt idx="4">
                  <c:v>186.22</c:v>
                </c:pt>
              </c:numCache>
            </c:numRef>
          </c:val>
          <c:extLst>
            <c:ext xmlns:c16="http://schemas.microsoft.com/office/drawing/2014/chart" uri="{C3380CC4-5D6E-409C-BE32-E72D297353CC}">
              <c16:uniqueId val="{00000000-733D-4C57-BB05-D3BAECBCC5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273.52</c:v>
                </c:pt>
                <c:pt idx="4">
                  <c:v>274.99</c:v>
                </c:pt>
              </c:numCache>
            </c:numRef>
          </c:val>
          <c:smooth val="0"/>
          <c:extLst>
            <c:ext xmlns:c16="http://schemas.microsoft.com/office/drawing/2014/chart" uri="{C3380CC4-5D6E-409C-BE32-E72D297353CC}">
              <c16:uniqueId val="{00000001-733D-4C57-BB05-D3BAECBCC5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京都府　舞鶴市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80910</v>
      </c>
      <c r="AM8" s="69"/>
      <c r="AN8" s="69"/>
      <c r="AO8" s="69"/>
      <c r="AP8" s="69"/>
      <c r="AQ8" s="69"/>
      <c r="AR8" s="69"/>
      <c r="AS8" s="69"/>
      <c r="AT8" s="68">
        <f>データ!T6</f>
        <v>342.13</v>
      </c>
      <c r="AU8" s="68"/>
      <c r="AV8" s="68"/>
      <c r="AW8" s="68"/>
      <c r="AX8" s="68"/>
      <c r="AY8" s="68"/>
      <c r="AZ8" s="68"/>
      <c r="BA8" s="68"/>
      <c r="BB8" s="68">
        <f>データ!U6</f>
        <v>236.49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53.91</v>
      </c>
      <c r="J10" s="68"/>
      <c r="K10" s="68"/>
      <c r="L10" s="68"/>
      <c r="M10" s="68"/>
      <c r="N10" s="68"/>
      <c r="O10" s="68"/>
      <c r="P10" s="68">
        <f>データ!P6</f>
        <v>2.2799999999999998</v>
      </c>
      <c r="Q10" s="68"/>
      <c r="R10" s="68"/>
      <c r="S10" s="68"/>
      <c r="T10" s="68"/>
      <c r="U10" s="68"/>
      <c r="V10" s="68"/>
      <c r="W10" s="68">
        <f>データ!Q6</f>
        <v>91.08</v>
      </c>
      <c r="X10" s="68"/>
      <c r="Y10" s="68"/>
      <c r="Z10" s="68"/>
      <c r="AA10" s="68"/>
      <c r="AB10" s="68"/>
      <c r="AC10" s="68"/>
      <c r="AD10" s="69">
        <f>データ!R6</f>
        <v>3064</v>
      </c>
      <c r="AE10" s="69"/>
      <c r="AF10" s="69"/>
      <c r="AG10" s="69"/>
      <c r="AH10" s="69"/>
      <c r="AI10" s="69"/>
      <c r="AJ10" s="69"/>
      <c r="AK10" s="2"/>
      <c r="AL10" s="69">
        <f>データ!V6</f>
        <v>1821</v>
      </c>
      <c r="AM10" s="69"/>
      <c r="AN10" s="69"/>
      <c r="AO10" s="69"/>
      <c r="AP10" s="69"/>
      <c r="AQ10" s="69"/>
      <c r="AR10" s="69"/>
      <c r="AS10" s="69"/>
      <c r="AT10" s="68">
        <f>データ!W6</f>
        <v>1.1499999999999999</v>
      </c>
      <c r="AU10" s="68"/>
      <c r="AV10" s="68"/>
      <c r="AW10" s="68"/>
      <c r="AX10" s="68"/>
      <c r="AY10" s="68"/>
      <c r="AZ10" s="68"/>
      <c r="BA10" s="68"/>
      <c r="BB10" s="68">
        <f>データ!X6</f>
        <v>1583.48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Sf47FjYRJ8P0vUvJFFx2QyiAtrP/JVNnlo9y1sa56Xeu6rjEpdTZkZDP5u6rJmqQ1j5/k+kHm6AQ96wVmb3VTA==" saltValue="dz7nOr7rWaRf0FOPvYJSC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262021</v>
      </c>
      <c r="D6" s="33">
        <f t="shared" si="3"/>
        <v>46</v>
      </c>
      <c r="E6" s="33">
        <f t="shared" si="3"/>
        <v>17</v>
      </c>
      <c r="F6" s="33">
        <f t="shared" si="3"/>
        <v>5</v>
      </c>
      <c r="G6" s="33">
        <f t="shared" si="3"/>
        <v>0</v>
      </c>
      <c r="H6" s="33" t="str">
        <f t="shared" si="3"/>
        <v>京都府　舞鶴市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53.91</v>
      </c>
      <c r="P6" s="34">
        <f t="shared" si="3"/>
        <v>2.2799999999999998</v>
      </c>
      <c r="Q6" s="34">
        <f t="shared" si="3"/>
        <v>91.08</v>
      </c>
      <c r="R6" s="34">
        <f t="shared" si="3"/>
        <v>3064</v>
      </c>
      <c r="S6" s="34">
        <f t="shared" si="3"/>
        <v>80910</v>
      </c>
      <c r="T6" s="34">
        <f t="shared" si="3"/>
        <v>342.13</v>
      </c>
      <c r="U6" s="34">
        <f t="shared" si="3"/>
        <v>236.49</v>
      </c>
      <c r="V6" s="34">
        <f t="shared" si="3"/>
        <v>1821</v>
      </c>
      <c r="W6" s="34">
        <f t="shared" si="3"/>
        <v>1.1499999999999999</v>
      </c>
      <c r="X6" s="34">
        <f t="shared" si="3"/>
        <v>1583.48</v>
      </c>
      <c r="Y6" s="35" t="str">
        <f>IF(Y7="",NA(),Y7)</f>
        <v>-</v>
      </c>
      <c r="Z6" s="35" t="str">
        <f t="shared" ref="Z6:AH6" si="4">IF(Z7="",NA(),Z7)</f>
        <v>-</v>
      </c>
      <c r="AA6" s="35">
        <f t="shared" si="4"/>
        <v>100.25</v>
      </c>
      <c r="AB6" s="35">
        <f t="shared" si="4"/>
        <v>116.38</v>
      </c>
      <c r="AC6" s="35">
        <f t="shared" si="4"/>
        <v>118.62</v>
      </c>
      <c r="AD6" s="35" t="str">
        <f t="shared" si="4"/>
        <v>-</v>
      </c>
      <c r="AE6" s="35" t="str">
        <f t="shared" si="4"/>
        <v>-</v>
      </c>
      <c r="AF6" s="35">
        <f t="shared" si="4"/>
        <v>101.77</v>
      </c>
      <c r="AG6" s="35">
        <f t="shared" si="4"/>
        <v>103.6</v>
      </c>
      <c r="AH6" s="35">
        <f t="shared" si="4"/>
        <v>106.37</v>
      </c>
      <c r="AI6" s="34" t="str">
        <f>IF(AI7="","",IF(AI7="-","【-】","【"&amp;SUBSTITUTE(TEXT(AI7,"#,##0.00"),"-","△")&amp;"】"))</f>
        <v>【104.99】</v>
      </c>
      <c r="AJ6" s="35" t="str">
        <f>IF(AJ7="",NA(),AJ7)</f>
        <v>-</v>
      </c>
      <c r="AK6" s="35" t="str">
        <f t="shared" ref="AK6:AS6" si="5">IF(AK7="",NA(),AK7)</f>
        <v>-</v>
      </c>
      <c r="AL6" s="35">
        <f t="shared" si="5"/>
        <v>2099.59</v>
      </c>
      <c r="AM6" s="35">
        <f t="shared" si="5"/>
        <v>1910.87</v>
      </c>
      <c r="AN6" s="35">
        <f t="shared" si="5"/>
        <v>1646.18</v>
      </c>
      <c r="AO6" s="35" t="str">
        <f t="shared" si="5"/>
        <v>-</v>
      </c>
      <c r="AP6" s="35" t="str">
        <f t="shared" si="5"/>
        <v>-</v>
      </c>
      <c r="AQ6" s="35">
        <f t="shared" si="5"/>
        <v>227.4</v>
      </c>
      <c r="AR6" s="35">
        <f t="shared" si="5"/>
        <v>193.99</v>
      </c>
      <c r="AS6" s="35">
        <f t="shared" si="5"/>
        <v>139.02000000000001</v>
      </c>
      <c r="AT6" s="34" t="str">
        <f>IF(AT7="","",IF(AT7="-","【-】","【"&amp;SUBSTITUTE(TEXT(AT7,"#,##0.00"),"-","△")&amp;"】"))</f>
        <v>【121.19】</v>
      </c>
      <c r="AU6" s="35" t="str">
        <f>IF(AU7="",NA(),AU7)</f>
        <v>-</v>
      </c>
      <c r="AV6" s="35" t="str">
        <f t="shared" ref="AV6:BD6" si="6">IF(AV7="",NA(),AV7)</f>
        <v>-</v>
      </c>
      <c r="AW6" s="35">
        <f t="shared" si="6"/>
        <v>19.899999999999999</v>
      </c>
      <c r="AX6" s="35">
        <f t="shared" si="6"/>
        <v>18.420000000000002</v>
      </c>
      <c r="AY6" s="35">
        <f t="shared" si="6"/>
        <v>37.69</v>
      </c>
      <c r="AZ6" s="35" t="str">
        <f t="shared" si="6"/>
        <v>-</v>
      </c>
      <c r="BA6" s="35" t="str">
        <f t="shared" si="6"/>
        <v>-</v>
      </c>
      <c r="BB6" s="35">
        <f t="shared" si="6"/>
        <v>29.54</v>
      </c>
      <c r="BC6" s="35">
        <f t="shared" si="6"/>
        <v>26.99</v>
      </c>
      <c r="BD6" s="35">
        <f t="shared" si="6"/>
        <v>29.13</v>
      </c>
      <c r="BE6" s="34" t="str">
        <f>IF(BE7="","",IF(BE7="-","【-】","【"&amp;SUBSTITUTE(TEXT(BE7,"#,##0.00"),"-","△")&amp;"】"))</f>
        <v>【32.80】</v>
      </c>
      <c r="BF6" s="35" t="str">
        <f>IF(BF7="",NA(),BF7)</f>
        <v>-</v>
      </c>
      <c r="BG6" s="35" t="str">
        <f t="shared" ref="BG6:BO6" si="7">IF(BG7="",NA(),BG7)</f>
        <v>-</v>
      </c>
      <c r="BH6" s="35">
        <f t="shared" si="7"/>
        <v>1714.04</v>
      </c>
      <c r="BI6" s="35">
        <f t="shared" si="7"/>
        <v>4345.25</v>
      </c>
      <c r="BJ6" s="35">
        <f t="shared" si="7"/>
        <v>3788.97</v>
      </c>
      <c r="BK6" s="35" t="str">
        <f t="shared" si="7"/>
        <v>-</v>
      </c>
      <c r="BL6" s="35" t="str">
        <f t="shared" si="7"/>
        <v>-</v>
      </c>
      <c r="BM6" s="35">
        <f t="shared" si="7"/>
        <v>789.46</v>
      </c>
      <c r="BN6" s="35">
        <f t="shared" si="7"/>
        <v>826.83</v>
      </c>
      <c r="BO6" s="35">
        <f t="shared" si="7"/>
        <v>867.83</v>
      </c>
      <c r="BP6" s="34" t="str">
        <f>IF(BP7="","",IF(BP7="-","【-】","【"&amp;SUBSTITUTE(TEXT(BP7,"#,##0.00"),"-","△")&amp;"】"))</f>
        <v>【832.52】</v>
      </c>
      <c r="BQ6" s="35" t="str">
        <f>IF(BQ7="",NA(),BQ7)</f>
        <v>-</v>
      </c>
      <c r="BR6" s="35" t="str">
        <f t="shared" ref="BR6:BZ6" si="8">IF(BR7="",NA(),BR7)</f>
        <v>-</v>
      </c>
      <c r="BS6" s="35">
        <f t="shared" si="8"/>
        <v>47.37</v>
      </c>
      <c r="BT6" s="35">
        <f t="shared" si="8"/>
        <v>38.619999999999997</v>
      </c>
      <c r="BU6" s="35">
        <f t="shared" si="8"/>
        <v>78.489999999999995</v>
      </c>
      <c r="BV6" s="35" t="str">
        <f t="shared" si="8"/>
        <v>-</v>
      </c>
      <c r="BW6" s="35" t="str">
        <f t="shared" si="8"/>
        <v>-</v>
      </c>
      <c r="BX6" s="35">
        <f t="shared" si="8"/>
        <v>57.77</v>
      </c>
      <c r="BY6" s="35">
        <f t="shared" si="8"/>
        <v>57.31</v>
      </c>
      <c r="BZ6" s="35">
        <f t="shared" si="8"/>
        <v>57.08</v>
      </c>
      <c r="CA6" s="34" t="str">
        <f>IF(CA7="","",IF(CA7="-","【-】","【"&amp;SUBSTITUTE(TEXT(CA7,"#,##0.00"),"-","△")&amp;"】"))</f>
        <v>【60.94】</v>
      </c>
      <c r="CB6" s="35" t="str">
        <f>IF(CB7="",NA(),CB7)</f>
        <v>-</v>
      </c>
      <c r="CC6" s="35" t="str">
        <f t="shared" ref="CC6:CK6" si="9">IF(CC7="",NA(),CC7)</f>
        <v>-</v>
      </c>
      <c r="CD6" s="35">
        <f t="shared" si="9"/>
        <v>283.89999999999998</v>
      </c>
      <c r="CE6" s="35">
        <f t="shared" si="9"/>
        <v>347.6</v>
      </c>
      <c r="CF6" s="35">
        <f t="shared" si="9"/>
        <v>186.22</v>
      </c>
      <c r="CG6" s="35" t="str">
        <f t="shared" si="9"/>
        <v>-</v>
      </c>
      <c r="CH6" s="35" t="str">
        <f t="shared" si="9"/>
        <v>-</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f t="shared" si="10"/>
        <v>60.69</v>
      </c>
      <c r="CP6" s="35">
        <f t="shared" si="10"/>
        <v>57.83</v>
      </c>
      <c r="CQ6" s="35">
        <f t="shared" si="10"/>
        <v>57.23</v>
      </c>
      <c r="CR6" s="35" t="str">
        <f t="shared" si="10"/>
        <v>-</v>
      </c>
      <c r="CS6" s="35" t="str">
        <f t="shared" si="10"/>
        <v>-</v>
      </c>
      <c r="CT6" s="35">
        <f t="shared" si="10"/>
        <v>50.68</v>
      </c>
      <c r="CU6" s="35">
        <f t="shared" si="10"/>
        <v>50.14</v>
      </c>
      <c r="CV6" s="35">
        <f t="shared" si="10"/>
        <v>54.83</v>
      </c>
      <c r="CW6" s="34" t="str">
        <f>IF(CW7="","",IF(CW7="-","【-】","【"&amp;SUBSTITUTE(TEXT(CW7,"#,##0.00"),"-","△")&amp;"】"))</f>
        <v>【54.84】</v>
      </c>
      <c r="CX6" s="35" t="str">
        <f>IF(CX7="",NA(),CX7)</f>
        <v>-</v>
      </c>
      <c r="CY6" s="35" t="str">
        <f t="shared" ref="CY6:DG6" si="11">IF(CY7="",NA(),CY7)</f>
        <v>-</v>
      </c>
      <c r="CZ6" s="35">
        <f t="shared" si="11"/>
        <v>80.34</v>
      </c>
      <c r="DA6" s="35">
        <f t="shared" si="11"/>
        <v>80.64</v>
      </c>
      <c r="DB6" s="35">
        <f t="shared" si="11"/>
        <v>81.77</v>
      </c>
      <c r="DC6" s="35" t="str">
        <f t="shared" si="11"/>
        <v>-</v>
      </c>
      <c r="DD6" s="35" t="str">
        <f t="shared" si="11"/>
        <v>-</v>
      </c>
      <c r="DE6" s="35">
        <f t="shared" si="11"/>
        <v>84.86</v>
      </c>
      <c r="DF6" s="35">
        <f t="shared" si="11"/>
        <v>84.98</v>
      </c>
      <c r="DG6" s="35">
        <f t="shared" si="11"/>
        <v>84.7</v>
      </c>
      <c r="DH6" s="34" t="str">
        <f>IF(DH7="","",IF(DH7="-","【-】","【"&amp;SUBSTITUTE(TEXT(DH7,"#,##0.00"),"-","△")&amp;"】"))</f>
        <v>【86.60】</v>
      </c>
      <c r="DI6" s="35" t="str">
        <f>IF(DI7="",NA(),DI7)</f>
        <v>-</v>
      </c>
      <c r="DJ6" s="35" t="str">
        <f t="shared" ref="DJ6:DR6" si="12">IF(DJ7="",NA(),DJ7)</f>
        <v>-</v>
      </c>
      <c r="DK6" s="35">
        <f t="shared" si="12"/>
        <v>5.43</v>
      </c>
      <c r="DL6" s="35">
        <f t="shared" si="12"/>
        <v>9.5500000000000007</v>
      </c>
      <c r="DM6" s="35">
        <f t="shared" si="12"/>
        <v>13.04</v>
      </c>
      <c r="DN6" s="35" t="str">
        <f t="shared" si="12"/>
        <v>-</v>
      </c>
      <c r="DO6" s="35" t="str">
        <f t="shared" si="12"/>
        <v>-</v>
      </c>
      <c r="DP6" s="35">
        <f t="shared" si="12"/>
        <v>24.13</v>
      </c>
      <c r="DQ6" s="35">
        <f t="shared" si="12"/>
        <v>23.06</v>
      </c>
      <c r="DR6" s="35">
        <f t="shared" si="12"/>
        <v>20.34</v>
      </c>
      <c r="DS6" s="34" t="str">
        <f>IF(DS7="","",IF(DS7="-","【-】","【"&amp;SUBSTITUTE(TEXT(DS7,"#,##0.00"),"-","△")&amp;"】"))</f>
        <v>【22.21】</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0.01</v>
      </c>
      <c r="EM6" s="35">
        <f t="shared" si="14"/>
        <v>0.02</v>
      </c>
      <c r="EN6" s="35">
        <f t="shared" si="14"/>
        <v>0.25</v>
      </c>
      <c r="EO6" s="34" t="str">
        <f>IF(EO7="","",IF(EO7="-","【-】","【"&amp;SUBSTITUTE(TEXT(EO7,"#,##0.00"),"-","△")&amp;"】"))</f>
        <v>【0.16】</v>
      </c>
    </row>
    <row r="7" spans="1:148" s="36" customFormat="1" x14ac:dyDescent="0.2">
      <c r="A7" s="28"/>
      <c r="B7" s="37">
        <v>2020</v>
      </c>
      <c r="C7" s="37">
        <v>262021</v>
      </c>
      <c r="D7" s="37">
        <v>46</v>
      </c>
      <c r="E7" s="37">
        <v>17</v>
      </c>
      <c r="F7" s="37">
        <v>5</v>
      </c>
      <c r="G7" s="37">
        <v>0</v>
      </c>
      <c r="H7" s="37" t="s">
        <v>96</v>
      </c>
      <c r="I7" s="37" t="s">
        <v>97</v>
      </c>
      <c r="J7" s="37" t="s">
        <v>98</v>
      </c>
      <c r="K7" s="37" t="s">
        <v>99</v>
      </c>
      <c r="L7" s="37" t="s">
        <v>100</v>
      </c>
      <c r="M7" s="37" t="s">
        <v>101</v>
      </c>
      <c r="N7" s="38" t="s">
        <v>102</v>
      </c>
      <c r="O7" s="38">
        <v>53.91</v>
      </c>
      <c r="P7" s="38">
        <v>2.2799999999999998</v>
      </c>
      <c r="Q7" s="38">
        <v>91.08</v>
      </c>
      <c r="R7" s="38">
        <v>3064</v>
      </c>
      <c r="S7" s="38">
        <v>80910</v>
      </c>
      <c r="T7" s="38">
        <v>342.13</v>
      </c>
      <c r="U7" s="38">
        <v>236.49</v>
      </c>
      <c r="V7" s="38">
        <v>1821</v>
      </c>
      <c r="W7" s="38">
        <v>1.1499999999999999</v>
      </c>
      <c r="X7" s="38">
        <v>1583.48</v>
      </c>
      <c r="Y7" s="38" t="s">
        <v>102</v>
      </c>
      <c r="Z7" s="38" t="s">
        <v>102</v>
      </c>
      <c r="AA7" s="38">
        <v>100.25</v>
      </c>
      <c r="AB7" s="38">
        <v>116.38</v>
      </c>
      <c r="AC7" s="38">
        <v>118.62</v>
      </c>
      <c r="AD7" s="38" t="s">
        <v>102</v>
      </c>
      <c r="AE7" s="38" t="s">
        <v>102</v>
      </c>
      <c r="AF7" s="38">
        <v>101.77</v>
      </c>
      <c r="AG7" s="38">
        <v>103.6</v>
      </c>
      <c r="AH7" s="38">
        <v>106.37</v>
      </c>
      <c r="AI7" s="38">
        <v>104.99</v>
      </c>
      <c r="AJ7" s="38" t="s">
        <v>102</v>
      </c>
      <c r="AK7" s="38" t="s">
        <v>102</v>
      </c>
      <c r="AL7" s="38">
        <v>2099.59</v>
      </c>
      <c r="AM7" s="38">
        <v>1910.87</v>
      </c>
      <c r="AN7" s="38">
        <v>1646.18</v>
      </c>
      <c r="AO7" s="38" t="s">
        <v>102</v>
      </c>
      <c r="AP7" s="38" t="s">
        <v>102</v>
      </c>
      <c r="AQ7" s="38">
        <v>227.4</v>
      </c>
      <c r="AR7" s="38">
        <v>193.99</v>
      </c>
      <c r="AS7" s="38">
        <v>139.02000000000001</v>
      </c>
      <c r="AT7" s="38">
        <v>121.19</v>
      </c>
      <c r="AU7" s="38" t="s">
        <v>102</v>
      </c>
      <c r="AV7" s="38" t="s">
        <v>102</v>
      </c>
      <c r="AW7" s="38">
        <v>19.899999999999999</v>
      </c>
      <c r="AX7" s="38">
        <v>18.420000000000002</v>
      </c>
      <c r="AY7" s="38">
        <v>37.69</v>
      </c>
      <c r="AZ7" s="38" t="s">
        <v>102</v>
      </c>
      <c r="BA7" s="38" t="s">
        <v>102</v>
      </c>
      <c r="BB7" s="38">
        <v>29.54</v>
      </c>
      <c r="BC7" s="38">
        <v>26.99</v>
      </c>
      <c r="BD7" s="38">
        <v>29.13</v>
      </c>
      <c r="BE7" s="38">
        <v>32.799999999999997</v>
      </c>
      <c r="BF7" s="38" t="s">
        <v>102</v>
      </c>
      <c r="BG7" s="38" t="s">
        <v>102</v>
      </c>
      <c r="BH7" s="38">
        <v>1714.04</v>
      </c>
      <c r="BI7" s="38">
        <v>4345.25</v>
      </c>
      <c r="BJ7" s="38">
        <v>3788.97</v>
      </c>
      <c r="BK7" s="38" t="s">
        <v>102</v>
      </c>
      <c r="BL7" s="38" t="s">
        <v>102</v>
      </c>
      <c r="BM7" s="38">
        <v>789.46</v>
      </c>
      <c r="BN7" s="38">
        <v>826.83</v>
      </c>
      <c r="BO7" s="38">
        <v>867.83</v>
      </c>
      <c r="BP7" s="38">
        <v>832.52</v>
      </c>
      <c r="BQ7" s="38" t="s">
        <v>102</v>
      </c>
      <c r="BR7" s="38" t="s">
        <v>102</v>
      </c>
      <c r="BS7" s="38">
        <v>47.37</v>
      </c>
      <c r="BT7" s="38">
        <v>38.619999999999997</v>
      </c>
      <c r="BU7" s="38">
        <v>78.489999999999995</v>
      </c>
      <c r="BV7" s="38" t="s">
        <v>102</v>
      </c>
      <c r="BW7" s="38" t="s">
        <v>102</v>
      </c>
      <c r="BX7" s="38">
        <v>57.77</v>
      </c>
      <c r="BY7" s="38">
        <v>57.31</v>
      </c>
      <c r="BZ7" s="38">
        <v>57.08</v>
      </c>
      <c r="CA7" s="38">
        <v>60.94</v>
      </c>
      <c r="CB7" s="38" t="s">
        <v>102</v>
      </c>
      <c r="CC7" s="38" t="s">
        <v>102</v>
      </c>
      <c r="CD7" s="38">
        <v>283.89999999999998</v>
      </c>
      <c r="CE7" s="38">
        <v>347.6</v>
      </c>
      <c r="CF7" s="38">
        <v>186.22</v>
      </c>
      <c r="CG7" s="38" t="s">
        <v>102</v>
      </c>
      <c r="CH7" s="38" t="s">
        <v>102</v>
      </c>
      <c r="CI7" s="38">
        <v>274.35000000000002</v>
      </c>
      <c r="CJ7" s="38">
        <v>273.52</v>
      </c>
      <c r="CK7" s="38">
        <v>274.99</v>
      </c>
      <c r="CL7" s="38">
        <v>253.04</v>
      </c>
      <c r="CM7" s="38" t="s">
        <v>102</v>
      </c>
      <c r="CN7" s="38" t="s">
        <v>102</v>
      </c>
      <c r="CO7" s="38">
        <v>60.69</v>
      </c>
      <c r="CP7" s="38">
        <v>57.83</v>
      </c>
      <c r="CQ7" s="38">
        <v>57.23</v>
      </c>
      <c r="CR7" s="38" t="s">
        <v>102</v>
      </c>
      <c r="CS7" s="38" t="s">
        <v>102</v>
      </c>
      <c r="CT7" s="38">
        <v>50.68</v>
      </c>
      <c r="CU7" s="38">
        <v>50.14</v>
      </c>
      <c r="CV7" s="38">
        <v>54.83</v>
      </c>
      <c r="CW7" s="38">
        <v>54.84</v>
      </c>
      <c r="CX7" s="38" t="s">
        <v>102</v>
      </c>
      <c r="CY7" s="38" t="s">
        <v>102</v>
      </c>
      <c r="CZ7" s="38">
        <v>80.34</v>
      </c>
      <c r="DA7" s="38">
        <v>80.64</v>
      </c>
      <c r="DB7" s="38">
        <v>81.77</v>
      </c>
      <c r="DC7" s="38" t="s">
        <v>102</v>
      </c>
      <c r="DD7" s="38" t="s">
        <v>102</v>
      </c>
      <c r="DE7" s="38">
        <v>84.86</v>
      </c>
      <c r="DF7" s="38">
        <v>84.98</v>
      </c>
      <c r="DG7" s="38">
        <v>84.7</v>
      </c>
      <c r="DH7" s="38">
        <v>86.6</v>
      </c>
      <c r="DI7" s="38" t="s">
        <v>102</v>
      </c>
      <c r="DJ7" s="38" t="s">
        <v>102</v>
      </c>
      <c r="DK7" s="38">
        <v>5.43</v>
      </c>
      <c r="DL7" s="38">
        <v>9.5500000000000007</v>
      </c>
      <c r="DM7" s="38">
        <v>13.04</v>
      </c>
      <c r="DN7" s="38" t="s">
        <v>102</v>
      </c>
      <c r="DO7" s="38" t="s">
        <v>102</v>
      </c>
      <c r="DP7" s="38">
        <v>24.13</v>
      </c>
      <c r="DQ7" s="38">
        <v>23.06</v>
      </c>
      <c r="DR7" s="38">
        <v>20.34</v>
      </c>
      <c r="DS7" s="38">
        <v>22.21</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0.01</v>
      </c>
      <c r="EM7" s="38">
        <v>0.02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2022-01-19T07:59:09Z</cp:lastPrinted>
  <dcterms:created xsi:type="dcterms:W3CDTF">2021-12-03T07:33:13Z</dcterms:created>
  <dcterms:modified xsi:type="dcterms:W3CDTF">2022-01-24T09:26:26Z</dcterms:modified>
  <cp:category/>
</cp:coreProperties>
</file>