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G:\02財政課\2024(R6)\12公営企業決算統計\01 通知・決算・資料\03 その他照会（経営比較分析含む）\0123【京都府自治振興課 26（木）〆】公営企業に係る「経営比較分析表」（令和５年度決算）の分析等について\03提出\"/>
    </mc:Choice>
  </mc:AlternateContent>
  <xr:revisionPtr revIDLastSave="0" documentId="13_ncr:1_{FF22B688-F2BA-4AEB-9D1C-81BD70DCB462}" xr6:coauthVersionLast="36" xr6:coauthVersionMax="36" xr10:uidLastSave="{00000000-0000-0000-0000-000000000000}"/>
  <workbookProtection workbookAlgorithmName="SHA-512" workbookHashValue="/fnEPBh14t+PmuQj+Ngj4fl2ekyELe5Upou2WIQAeQHFoopnr9apiu0hjkHBD6pZLrgFMpEhbPyjo+43D2L8yQ==" workbookSaltValue="xwFfFPoTdbaFwDV0sP6b4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AT10" i="4"/>
  <c r="W10" i="4"/>
  <c r="B10" i="4"/>
  <c r="BB8" i="4"/>
  <c r="AT8" i="4"/>
  <c r="AL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<sst xmlns="http://schemas.openxmlformats.org/spreadsheetml/2006/main" count="228" uniqueCount="112">
  <si>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</si>
  <si>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</si>
  <si>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</si>
  <si>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</si>
  <si>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</si>
  <si>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</si>
  <si>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</si>
  <si>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</si>
  <si>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</si>
  <si>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</si>
  <si>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</si>
  <si>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</si>
  <si>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</si>
  <si>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</si>
  <si>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</si>
  <si>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</si>
  <si>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</si>
  <si>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</si>
  <si>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</si>
  <si>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</si>
  <si>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</si>
  <si>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</si>
  <si>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</si>
  <si>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</si>
  <si>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</si>
  <si>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</si>
  <si>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</si>
  <si>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</si>
  <si>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</si>
  <si>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</si>
  <si>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</si>
  <si>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</si>
  <si>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</si>
  <si>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</si>
  <si>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</si>
  <si>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</si>
  <si>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</si>
  <si>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</si>
  <si>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</si>
  <si>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</si>
  <si>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</si>
  <si>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</si>
  <si>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</si>
  <si>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</si>
  <si>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</si>
  <si>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</si>
  <si>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</si>
  <si>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</si>
  <si>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</si>
  <si>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</si>
  <si>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</si>
  <si>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</si>
  <si>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</si>
  <si>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</si>
  <si>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</si>
  <si>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</si>
  <si>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</si>
  <si>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</si>
  <si>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</si>
  <si>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</si>
  <si>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</si>
  <si>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</si>
  <si>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</si>
  <si>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</si>
  <si>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</si>
  <si>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</si>
  <si>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</si>
  <si>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</si>
  <si>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</si>
  <si>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</si>
  <si>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</si>
  <si>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</si>
  <si>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</si>
  <si>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</si>
  <si>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</si>
  <si>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</si>
  <si>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</si>
  <si>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</si>
  <si>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</si>
  <si>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</si>
  <si>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</si>
  <si>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</si>
  <si>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</si>
  <si>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</si>
  <si>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</si>
  <si>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</si>
  <si>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</si>
  <si>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</si>
  <si>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</si>
  <si>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</si>
  <si>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</si>
  <si>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</si>
  <si>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</si>
  <si>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</si>
  <si>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</si>
  <si>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</si>
  <si>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</si>
  <si>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</si>
  <si>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</si>
  <si>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</si>
  <si>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</si>
  <si>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</si>
  <si>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</si>
  <si>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</si>
  <si>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</si>
  <si>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</si>
  <si>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</si>
  <si>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</si>
  <si>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</si>
  <si>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前年度と比べ、人口減少等の影響によって有収水量及び料金収入が減少したものの、電気料金や修繕費などの費用が減少したことによって、⑥給水原価が５円/㎥以上減少し、⑤料金回収率及び①経常収支比率が４%以上増加しました。なお、いずれも100%は超えており、全国平均よりも高い数値となっています。
　③流動比率は、流動資産は減少したものの、流動負債（主に未払金）が前年度よりも大きく減少したことで、２９%以上の増加となりました。全国平均と比べ低い数値となっていますが、業務上は支障のない数値となっています。
　④企業債残高対給水収益比率は、簡易水道を統合したことや基幹浄水場更新事業等により借入額を増加させたことにより、企業債残高が高くなり、全国平均と比べ高い比率となっています。こうしたことから、経営戦略において企業債残高を年々減少させる計画としておりますが、給水収益の減少によって前年度と比べ微増となっています。
　⑦施設利用率については、使用水量の減少により前年より微減となっています。
　⑧有収率については、年間有収水量及び年間配水量の減少によって前年より微減となりましたが、漏水調査とそれに基づく対策の継続的な実施によって、高い値を維持しています。</t>
    <rPh sb="8" eb="10">
      <t>ジンコウ</t>
    </rPh>
    <rPh sb="10" eb="11">
      <t>ゲン</t>
    </rPh>
    <rPh sb="11" eb="12">
      <t>ショウ</t>
    </rPh>
    <rPh sb="12" eb="13">
      <t>トウ</t>
    </rPh>
    <rPh sb="14" eb="16">
      <t>エイキョウ</t>
    </rPh>
    <rPh sb="20" eb="22">
      <t>ユウシュウ</t>
    </rPh>
    <rPh sb="22" eb="24">
      <t>スイリョウ</t>
    </rPh>
    <rPh sb="24" eb="25">
      <t>オヨ</t>
    </rPh>
    <rPh sb="26" eb="28">
      <t>リョウキン</t>
    </rPh>
    <rPh sb="28" eb="30">
      <t>シュウニュウ</t>
    </rPh>
    <rPh sb="31" eb="33">
      <t>ゲンショウ</t>
    </rPh>
    <rPh sb="44" eb="47">
      <t>シュウゼンヒ</t>
    </rPh>
    <rPh sb="50" eb="52">
      <t>ヒヨウ</t>
    </rPh>
    <rPh sb="53" eb="55">
      <t>ゲンショウ</t>
    </rPh>
    <rPh sb="71" eb="72">
      <t>エン</t>
    </rPh>
    <rPh sb="74" eb="76">
      <t>イジョウ</t>
    </rPh>
    <rPh sb="76" eb="78">
      <t>ゲンショウ</t>
    </rPh>
    <rPh sb="86" eb="87">
      <t>オヨ</t>
    </rPh>
    <rPh sb="98" eb="100">
      <t>イジョウ</t>
    </rPh>
    <rPh sb="125" eb="127">
      <t>ゼンコク</t>
    </rPh>
    <rPh sb="153" eb="155">
      <t>リュウドウ</t>
    </rPh>
    <rPh sb="155" eb="157">
      <t>シサン</t>
    </rPh>
    <rPh sb="158" eb="160">
      <t>ゲンショウ</t>
    </rPh>
    <rPh sb="166" eb="168">
      <t>リュウドウ</t>
    </rPh>
    <rPh sb="168" eb="170">
      <t>フサイ</t>
    </rPh>
    <rPh sb="171" eb="172">
      <t>オモ</t>
    </rPh>
    <rPh sb="173" eb="176">
      <t>ミバライキン</t>
    </rPh>
    <rPh sb="184" eb="185">
      <t>オオ</t>
    </rPh>
    <rPh sb="187" eb="189">
      <t>ゲンショウ</t>
    </rPh>
    <rPh sb="198" eb="200">
      <t>イジョウ</t>
    </rPh>
    <rPh sb="201" eb="203">
      <t>ゾウカ</t>
    </rPh>
    <rPh sb="210" eb="212">
      <t>ゼンコク</t>
    </rPh>
    <rPh sb="377" eb="379">
      <t>キュウスイ</t>
    </rPh>
    <rPh sb="379" eb="381">
      <t>シュウエキ</t>
    </rPh>
    <rPh sb="382" eb="384">
      <t>ゲンショウ</t>
    </rPh>
    <rPh sb="395" eb="396">
      <t>ゾウ</t>
    </rPh>
    <rPh sb="454" eb="456">
      <t>ネンカン</t>
    </rPh>
    <rPh sb="456" eb="458">
      <t>ユウシュウ</t>
    </rPh>
    <rPh sb="458" eb="460">
      <t>スイリョウ</t>
    </rPh>
    <rPh sb="460" eb="461">
      <t>オヨ</t>
    </rPh>
    <rPh sb="462" eb="464">
      <t>ネンカン</t>
    </rPh>
    <rPh sb="464" eb="466">
      <t>ハイスイ</t>
    </rPh>
    <rPh sb="466" eb="467">
      <t>リョウ</t>
    </rPh>
    <rPh sb="468" eb="470">
      <t>ゲンショウ</t>
    </rPh>
    <rPh sb="474" eb="476">
      <t>ゼンネン</t>
    </rPh>
    <rPh sb="478" eb="480">
      <t>ビゲン</t>
    </rPh>
    <phoneticPr fontId="4"/>
  </si>
  <si>
    <t>　経営戦略に基づき、資産更新は毎年度一定額を実施しており、①有形固定資産減価償却率及び②管路経年化率は全国平均を下回っています。
　③管路更新率は他団体を上回っているものの、前年度と比べやや減少しました。
　なお、①有形固定資産減価償却率や法定耐用年数の40年を超過した水道管の比率である②管路経年化率は微増となり、水道施設の老朽化が進んでいます。</t>
    <rPh sb="30" eb="32">
      <t>ユウケイ</t>
    </rPh>
    <rPh sb="32" eb="34">
      <t>コテイ</t>
    </rPh>
    <rPh sb="34" eb="36">
      <t>シサン</t>
    </rPh>
    <rPh sb="36" eb="38">
      <t>ゲンカ</t>
    </rPh>
    <rPh sb="38" eb="40">
      <t>ショウキャク</t>
    </rPh>
    <rPh sb="40" eb="41">
      <t>リツ</t>
    </rPh>
    <rPh sb="41" eb="42">
      <t>オヨ</t>
    </rPh>
    <rPh sb="44" eb="46">
      <t>カンロ</t>
    </rPh>
    <rPh sb="46" eb="49">
      <t>ケイネンカ</t>
    </rPh>
    <rPh sb="49" eb="50">
      <t>リツ</t>
    </rPh>
    <rPh sb="51" eb="53">
      <t>ゼンコク</t>
    </rPh>
    <rPh sb="53" eb="55">
      <t>ヘイキン</t>
    </rPh>
    <rPh sb="56" eb="58">
      <t>シタマワ</t>
    </rPh>
    <rPh sb="67" eb="69">
      <t>カンロ</t>
    </rPh>
    <rPh sb="69" eb="71">
      <t>コウシン</t>
    </rPh>
    <rPh sb="71" eb="72">
      <t>リツ</t>
    </rPh>
    <rPh sb="73" eb="74">
      <t>タ</t>
    </rPh>
    <rPh sb="74" eb="76">
      <t>ダンタイ</t>
    </rPh>
    <rPh sb="77" eb="79">
      <t>ウワマワ</t>
    </rPh>
    <rPh sb="95" eb="97">
      <t>ゲンショウ</t>
    </rPh>
    <phoneticPr fontId="4"/>
  </si>
  <si>
    <t xml:space="preserve">　給水人口が減少する等、料金収入の減少を見込む一方で、市の職員、民間事業者の人材不足が新たな課題となりつつある中、年々老朽化が進む水道施設の更新や、自然災害への対応として耐震化率を高めるため、資産更新投資を継続して実施していく必要があります。
　こうしたことから、令和２年度から１１年度までの中期経営計画である経営戦略の見直しを進めるとともに、今後はWPPPの導入検討にも着手し、持続可能な水道事業運営に努めます。
</t>
    <rPh sb="27" eb="28">
      <t>シ</t>
    </rPh>
    <rPh sb="29" eb="31">
      <t>ショクイン</t>
    </rPh>
    <rPh sb="32" eb="34">
      <t>ミンカン</t>
    </rPh>
    <rPh sb="34" eb="37">
      <t>ジギョウシャ</t>
    </rPh>
    <rPh sb="38" eb="40">
      <t>ジンザイ</t>
    </rPh>
    <rPh sb="40" eb="42">
      <t>フソク</t>
    </rPh>
    <rPh sb="43" eb="44">
      <t>アラ</t>
    </rPh>
    <rPh sb="46" eb="48">
      <t>カダイ</t>
    </rPh>
    <rPh sb="55" eb="56">
      <t>ナカ</t>
    </rPh>
    <rPh sb="160" eb="162">
      <t>ミナオ</t>
    </rPh>
    <rPh sb="164" eb="165">
      <t>スス</t>
    </rPh>
    <rPh sb="172" eb="174">
      <t>コンゴ</t>
    </rPh>
    <rPh sb="180" eb="182">
      <t>ドウニュウ</t>
    </rPh>
    <rPh sb="182" eb="184">
      <t>ケントウ</t>
    </rPh>
    <rPh sb="186" eb="188">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</si>
</sst>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0.94</c:v>
                </c:pt>
                <c:pt idx="1">
                  <c:v>0.73</c:v>
                </c:pt>
                <c:pt idx="2">
                  <c:v>0.55000000000000004</c:v>
                </c:pt>
                <c:pt idx="3">
                  <c:v>0.94</c:v>
                </c:pt>
                <c:pt idx="4">
                  <c:v>0.84</c:v>
                </c:pt>
              </c:numCache>
            </c:numRef>
          </c:val>
          <c:extLst>
            <c:ext xmlns:c16="http://schemas.microsoft.com/office/drawing/2014/chart" uri="{C3380CC4-5D6E-409C-BE32-E72D297353CC}">
              <c16:uniqueId val="{00000000-F313-41E8-8B04-D93D1D1A90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313-41E8-8B04-D93D1D1A90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41.46</c:v>
                </c:pt>
                <c:pt idx="1">
                  <c:v>43.9</c:v>
                </c:pt>
                <c:pt idx="2">
                  <c:v>41.8</c:v>
                </c:pt>
                <c:pt idx="3">
                  <c:v>41.54</c:v>
                </c:pt>
                <c:pt idx="4">
                  <c:v>40.700000000000003</c:v>
                </c:pt>
              </c:numCache>
            </c:numRef>
          </c:val>
          <c:extLst>
            <c:ext xmlns:c16="http://schemas.microsoft.com/office/drawing/2014/chart" uri="{C3380CC4-5D6E-409C-BE32-E72D297353CC}">
              <c16:uniqueId val="{00000000-0FB4-4DE9-8BDC-CE01781BD8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FB4-4DE9-8BDC-CE01781BD8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95.02</c:v>
                </c:pt>
                <c:pt idx="1">
                  <c:v>94.36</c:v>
                </c:pt>
                <c:pt idx="2">
                  <c:v>95.57</c:v>
                </c:pt>
                <c:pt idx="3">
                  <c:v>95.73</c:v>
                </c:pt>
                <c:pt idx="4">
                  <c:v>95</c:v>
                </c:pt>
              </c:numCache>
            </c:numRef>
          </c:val>
          <c:extLst>
            <c:ext xmlns:c16="http://schemas.microsoft.com/office/drawing/2014/chart" uri="{C3380CC4-5D6E-409C-BE32-E72D297353CC}">
              <c16:uniqueId val="{00000000-6EC0-4E2E-A93C-884B765922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6EC0-4E2E-A93C-884B765922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109.39</c:v>
                </c:pt>
                <c:pt idx="1">
                  <c:v>115.29</c:v>
                </c:pt>
                <c:pt idx="2">
                  <c:v>115.44</c:v>
                </c:pt>
                <c:pt idx="3">
                  <c:v>110.05</c:v>
                </c:pt>
                <c:pt idx="4">
                  <c:v>114.62</c:v>
                </c:pt>
              </c:numCache>
            </c:numRef>
          </c:val>
          <c:extLst>
            <c:ext xmlns:c16="http://schemas.microsoft.com/office/drawing/2014/chart" uri="{C3380CC4-5D6E-409C-BE32-E72D297353CC}">
              <c16:uniqueId val="{00000000-1290-46B9-91AF-7125E3C13A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1290-46B9-91AF-7125E3C13A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40.229999999999997</c:v>
                </c:pt>
                <c:pt idx="1">
                  <c:v>41.87</c:v>
                </c:pt>
                <c:pt idx="2">
                  <c:v>43.52</c:v>
                </c:pt>
                <c:pt idx="3">
                  <c:v>44.84</c:v>
                </c:pt>
                <c:pt idx="4">
                  <c:v>45.68</c:v>
                </c:pt>
              </c:numCache>
            </c:numRef>
          </c:val>
          <c:extLst>
            <c:ext xmlns:c16="http://schemas.microsoft.com/office/drawing/2014/chart" uri="{C3380CC4-5D6E-409C-BE32-E72D297353CC}">
              <c16:uniqueId val="{00000000-30E3-4413-9038-101C347C1D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30E3-4413-9038-101C347C1D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19.28</c:v>
                </c:pt>
                <c:pt idx="1">
                  <c:v>19.36</c:v>
                </c:pt>
                <c:pt idx="2">
                  <c:v>19.82</c:v>
                </c:pt>
                <c:pt idx="3">
                  <c:v>22.5</c:v>
                </c:pt>
                <c:pt idx="4">
                  <c:v>22.71</c:v>
                </c:pt>
              </c:numCache>
            </c:numRef>
          </c:val>
          <c:extLst>
            <c:ext xmlns:c16="http://schemas.microsoft.com/office/drawing/2014/chart" uri="{C3380CC4-5D6E-409C-BE32-E72D297353CC}">
              <c16:uniqueId val="{00000000-50A0-498A-B1F4-48B9CFAE88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50A0-498A-B1F4-48B9CFAE88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E6-4A14-AA52-AA3E08A500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CE6-4A14-AA52-AA3E08A500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148.74</c:v>
                </c:pt>
                <c:pt idx="1">
                  <c:v>151.12</c:v>
                </c:pt>
                <c:pt idx="2">
                  <c:v>189.92</c:v>
                </c:pt>
                <c:pt idx="3">
                  <c:v>179.08</c:v>
                </c:pt>
                <c:pt idx="4">
                  <c:v>208.37</c:v>
                </c:pt>
              </c:numCache>
            </c:numRef>
          </c:val>
          <c:extLst>
            <c:ext xmlns:c16="http://schemas.microsoft.com/office/drawing/2014/chart" uri="{C3380CC4-5D6E-409C-BE32-E72D297353CC}">
              <c16:uniqueId val="{00000000-FDF6-42F1-8ACC-46C5C8FE5D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FDF6-42F1-8ACC-46C5C8FE5D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534.44000000000005</c:v>
                </c:pt>
                <c:pt idx="1">
                  <c:v>497.5</c:v>
                </c:pt>
                <c:pt idx="2">
                  <c:v>496.93</c:v>
                </c:pt>
                <c:pt idx="3">
                  <c:v>494.6</c:v>
                </c:pt>
                <c:pt idx="4">
                  <c:v>497.88</c:v>
                </c:pt>
              </c:numCache>
            </c:numRef>
          </c:val>
          <c:extLst>
            <c:ext xmlns:c16="http://schemas.microsoft.com/office/drawing/2014/chart" uri="{C3380CC4-5D6E-409C-BE32-E72D297353CC}">
              <c16:uniqueId val="{00000000-9AF2-4605-9514-772FFD1EBE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9AF2-4605-9514-772FFD1EBE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106.8</c:v>
                </c:pt>
                <c:pt idx="1">
                  <c:v>114.48</c:v>
                </c:pt>
                <c:pt idx="2">
                  <c:v>114.28</c:v>
                </c:pt>
                <c:pt idx="3">
                  <c:v>107.35</c:v>
                </c:pt>
                <c:pt idx="4">
                  <c:v>112.31</c:v>
                </c:pt>
              </c:numCache>
            </c:numRef>
          </c:val>
          <c:extLst>
            <c:ext xmlns:c16="http://schemas.microsoft.com/office/drawing/2014/chart" uri="{C3380CC4-5D6E-409C-BE32-E72D297353CC}">
              <c16:uniqueId val="{00000000-542B-437A-BEE6-08645D18DA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42B-437A-BEE6-08645D18DA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136.97999999999999</c:v>
                </c:pt>
                <c:pt idx="1">
                  <c:v>133.82</c:v>
                </c:pt>
                <c:pt idx="2">
                  <c:v>135.06</c:v>
                </c:pt>
                <c:pt idx="3">
                  <c:v>142.03</c:v>
                </c:pt>
                <c:pt idx="4">
                  <c:v>136.25</c:v>
                </c:pt>
              </c:numCache>
            </c:numRef>
          </c:val>
          <c:extLst>
            <c:ext xmlns:c16="http://schemas.microsoft.com/office/drawing/2014/chart" uri="{C3380CC4-5D6E-409C-BE32-E72D297353CC}">
              <c16:uniqueId val="{00000000-A8D3-41FE-8020-35C933FAAB9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A8D3-41FE-8020-35C933FAAB9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46" zoomScale="91" zoomScaleNormal="91"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京都府　舞鶴市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76732</v>
      </c>
      <c r="AM8" s="44"/>
      <c r="AN8" s="44"/>
      <c r="AO8" s="44"/>
      <c r="AP8" s="44"/>
      <c r="AQ8" s="44"/>
      <c r="AR8" s="44"/>
      <c r="AS8" s="44"/>
      <c r="AT8" s="45">
        <f>データ!$S$6</f>
        <v>342.13</v>
      </c>
      <c r="AU8" s="46"/>
      <c r="AV8" s="46"/>
      <c r="AW8" s="46"/>
      <c r="AX8" s="46"/>
      <c r="AY8" s="46"/>
      <c r="AZ8" s="46"/>
      <c r="BA8" s="46"/>
      <c r="BB8" s="47">
        <f>データ!$T$6</f>
        <v>224.28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68.150000000000006</v>
      </c>
      <c r="J10" s="46"/>
      <c r="K10" s="46"/>
      <c r="L10" s="46"/>
      <c r="M10" s="46"/>
      <c r="N10" s="46"/>
      <c r="O10" s="80"/>
      <c r="P10" s="47">
        <f>データ!$P$6</f>
        <v>99.8</v>
      </c>
      <c r="Q10" s="47"/>
      <c r="R10" s="47"/>
      <c r="S10" s="47"/>
      <c r="T10" s="47"/>
      <c r="U10" s="47"/>
      <c r="V10" s="47"/>
      <c r="W10" s="44">
        <f>データ!$Q$6</f>
        <v>3069</v>
      </c>
      <c r="X10" s="44"/>
      <c r="Y10" s="44"/>
      <c r="Z10" s="44"/>
      <c r="AA10" s="44"/>
      <c r="AB10" s="44"/>
      <c r="AC10" s="44"/>
      <c r="AD10" s="2"/>
      <c r="AE10" s="2"/>
      <c r="AF10" s="2"/>
      <c r="AG10" s="2"/>
      <c r="AH10" s="2"/>
      <c r="AI10" s="2"/>
      <c r="AJ10" s="2"/>
      <c r="AK10" s="2"/>
      <c r="AL10" s="44">
        <f>データ!$U$6</f>
        <v>75637</v>
      </c>
      <c r="AM10" s="44"/>
      <c r="AN10" s="44"/>
      <c r="AO10" s="44"/>
      <c r="AP10" s="44"/>
      <c r="AQ10" s="44"/>
      <c r="AR10" s="44"/>
      <c r="AS10" s="44"/>
      <c r="AT10" s="45">
        <f>データ!$V$6</f>
        <v>51.3</v>
      </c>
      <c r="AU10" s="46"/>
      <c r="AV10" s="46"/>
      <c r="AW10" s="46"/>
      <c r="AX10" s="46"/>
      <c r="AY10" s="46"/>
      <c r="AZ10" s="46"/>
      <c r="BA10" s="46"/>
      <c r="BB10" s="47">
        <f>データ!$W$6</f>
        <v>1474.41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FFOJVV70xi8cQPbmfD3+FDNQXImLxcwAW+6NX5AOcRUpOWiTuBIp/w11EkPhCiaN0XdzJKIRKYbL1mFdvA8FQ==" saltValue="QEnRYUYqeGolBSms61NN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cols>
    <col min="2" max="144" width="11.9062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262021</v>
      </c>
      <c r="D6" s="20">
        <f t="shared" si="3"/>
        <v>46</v>
      </c>
      <c r="E6" s="20">
        <f t="shared" si="3"/>
        <v>1</v>
      </c>
      <c r="F6" s="20">
        <f t="shared" si="3"/>
        <v>0</v>
      </c>
      <c r="G6" s="20">
        <f t="shared" si="3"/>
        <v>1</v>
      </c>
      <c r="H6" s="20" t="str">
        <f t="shared" si="3"/>
        <v>京都府　舞鶴市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68.150000000000006</v>
      </c>
      <c r="P6" s="21">
        <f t="shared" si="3"/>
        <v>99.8</v>
      </c>
      <c r="Q6" s="21">
        <f t="shared" si="3"/>
        <v>3069</v>
      </c>
      <c r="R6" s="21">
        <f t="shared" si="3"/>
        <v>76732</v>
      </c>
      <c r="S6" s="21">
        <f t="shared" si="3"/>
        <v>342.13</v>
      </c>
      <c r="T6" s="21">
        <f t="shared" si="3"/>
        <v>224.28</v>
      </c>
      <c r="U6" s="21">
        <f t="shared" si="3"/>
        <v>75637</v>
      </c>
      <c r="V6" s="21">
        <f t="shared" si="3"/>
        <v>51.3</v>
      </c>
      <c r="W6" s="21">
        <f t="shared" si="3"/>
        <v>1474.41</v>
      </c>
      <c r="X6" s="22">
        <f>IF(X7="",NA(),X7)</f>
        <v>109.39</v>
      </c>
      <c r="Y6" s="22">
        <f t="shared" ref="Y6:AG6" si="4">IF(Y7="",NA(),Y7)</f>
        <v>115.29</v>
      </c>
      <c r="Z6" s="22">
        <f t="shared" si="4"/>
        <v>115.44</v>
      </c>
      <c r="AA6" s="22">
        <f t="shared" si="4"/>
        <v>110.05</v>
      </c>
      <c r="AB6" s="22">
        <f t="shared" si="4"/>
        <v>114.62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148.74</v>
      </c>
      <c r="AU6" s="22">
        <f t="shared" ref="AU6:BC6" si="6">IF(AU7="",NA(),AU7)</f>
        <v>151.12</v>
      </c>
      <c r="AV6" s="22">
        <f t="shared" si="6"/>
        <v>189.92</v>
      </c>
      <c r="AW6" s="22">
        <f t="shared" si="6"/>
        <v>179.08</v>
      </c>
      <c r="AX6" s="22">
        <f t="shared" si="6"/>
        <v>208.37</v>
      </c>
      <c r="AY6" s="22">
        <f t="shared" si="6"/>
        <v>360.86</v>
      </c>
      <c r="AZ6" s="22">
        <f t="shared" si="6"/>
        <v>350.79</v>
      </c>
      <c r="BA6" s="22">
        <f t="shared" si="6"/>
        <v>354.57</v>
      </c>
      <c r="BB6" s="22">
        <f t="shared" si="6"/>
        <v>357.74</v>
      </c>
      <c r="BC6" s="22">
        <f t="shared" si="6"/>
        <v>344.88</v>
      </c>
      <c r="BD6" s="21" t="str">
        <f>IF(BD7="","",IF(BD7="-","【-】","【"&amp;SUBSTITUTE(TEXT(BD7,"#,##0.00"),"-","△")&amp;"】"))</f>
        <v>【243.36】</v>
      </c>
      <c r="BE6" s="22">
        <f>IF(BE7="",NA(),BE7)</f>
        <v>534.44000000000005</v>
      </c>
      <c r="BF6" s="22">
        <f t="shared" ref="BF6:BN6" si="7">IF(BF7="",NA(),BF7)</f>
        <v>497.5</v>
      </c>
      <c r="BG6" s="22">
        <f t="shared" si="7"/>
        <v>496.93</v>
      </c>
      <c r="BH6" s="22">
        <f t="shared" si="7"/>
        <v>494.6</v>
      </c>
      <c r="BI6" s="22">
        <f t="shared" si="7"/>
        <v>497.88</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106.8</v>
      </c>
      <c r="BQ6" s="22">
        <f t="shared" ref="BQ6:BY6" si="8">IF(BQ7="",NA(),BQ7)</f>
        <v>114.48</v>
      </c>
      <c r="BR6" s="22">
        <f t="shared" si="8"/>
        <v>114.28</v>
      </c>
      <c r="BS6" s="22">
        <f t="shared" si="8"/>
        <v>107.35</v>
      </c>
      <c r="BT6" s="22">
        <f t="shared" si="8"/>
        <v>112.31</v>
      </c>
      <c r="BU6" s="22">
        <f t="shared" si="8"/>
        <v>103.32</v>
      </c>
      <c r="BV6" s="22">
        <f t="shared" si="8"/>
        <v>100.85</v>
      </c>
      <c r="BW6" s="22">
        <f t="shared" si="8"/>
        <v>103.79</v>
      </c>
      <c r="BX6" s="22">
        <f t="shared" si="8"/>
        <v>98.3</v>
      </c>
      <c r="BY6" s="22">
        <f t="shared" si="8"/>
        <v>98.89</v>
      </c>
      <c r="BZ6" s="21" t="str">
        <f>IF(BZ7="","",IF(BZ7="-","【-】","【"&amp;SUBSTITUTE(TEXT(BZ7,"#,##0.00"),"-","△")&amp;"】"))</f>
        <v>【97.82】</v>
      </c>
      <c r="CA6" s="22">
        <f>IF(CA7="",NA(),CA7)</f>
        <v>136.97999999999999</v>
      </c>
      <c r="CB6" s="22">
        <f t="shared" ref="CB6:CJ6" si="9">IF(CB7="",NA(),CB7)</f>
        <v>133.82</v>
      </c>
      <c r="CC6" s="22">
        <f t="shared" si="9"/>
        <v>135.06</v>
      </c>
      <c r="CD6" s="22">
        <f t="shared" si="9"/>
        <v>142.03</v>
      </c>
      <c r="CE6" s="22">
        <f t="shared" si="9"/>
        <v>136.25</v>
      </c>
      <c r="CF6" s="22">
        <f t="shared" si="9"/>
        <v>168.56</v>
      </c>
      <c r="CG6" s="22">
        <f t="shared" si="9"/>
        <v>167.1</v>
      </c>
      <c r="CH6" s="22">
        <f t="shared" si="9"/>
        <v>167.86</v>
      </c>
      <c r="CI6" s="22">
        <f t="shared" si="9"/>
        <v>173.68</v>
      </c>
      <c r="CJ6" s="22">
        <f t="shared" si="9"/>
        <v>174.52</v>
      </c>
      <c r="CK6" s="21" t="str">
        <f>IF(CK7="","",IF(CK7="-","【-】","【"&amp;SUBSTITUTE(TEXT(CK7,"#,##0.00"),"-","△")&amp;"】"))</f>
        <v>【177.56】</v>
      </c>
      <c r="CL6" s="22">
        <f>IF(CL7="",NA(),CL7)</f>
        <v>41.46</v>
      </c>
      <c r="CM6" s="22">
        <f t="shared" ref="CM6:CU6" si="10">IF(CM7="",NA(),CM7)</f>
        <v>43.9</v>
      </c>
      <c r="CN6" s="22">
        <f t="shared" si="10"/>
        <v>41.8</v>
      </c>
      <c r="CO6" s="22">
        <f t="shared" si="10"/>
        <v>41.54</v>
      </c>
      <c r="CP6" s="22">
        <f t="shared" si="10"/>
        <v>40.700000000000003</v>
      </c>
      <c r="CQ6" s="22">
        <f t="shared" si="10"/>
        <v>59.51</v>
      </c>
      <c r="CR6" s="22">
        <f t="shared" si="10"/>
        <v>59.91</v>
      </c>
      <c r="CS6" s="22">
        <f t="shared" si="10"/>
        <v>59.4</v>
      </c>
      <c r="CT6" s="22">
        <f t="shared" si="10"/>
        <v>59.24</v>
      </c>
      <c r="CU6" s="22">
        <f t="shared" si="10"/>
        <v>58.77</v>
      </c>
      <c r="CV6" s="21" t="str">
        <f>IF(CV7="","",IF(CV7="-","【-】","【"&amp;SUBSTITUTE(TEXT(CV7,"#,##0.00"),"-","△")&amp;"】"))</f>
        <v>【59.81】</v>
      </c>
      <c r="CW6" s="22">
        <f>IF(CW7="",NA(),CW7)</f>
        <v>95.02</v>
      </c>
      <c r="CX6" s="22">
        <f t="shared" ref="CX6:DF6" si="11">IF(CX7="",NA(),CX7)</f>
        <v>94.36</v>
      </c>
      <c r="CY6" s="22">
        <f t="shared" si="11"/>
        <v>95.57</v>
      </c>
      <c r="CZ6" s="22">
        <f t="shared" si="11"/>
        <v>95.73</v>
      </c>
      <c r="DA6" s="22">
        <f t="shared" si="11"/>
        <v>95</v>
      </c>
      <c r="DB6" s="22">
        <f t="shared" si="11"/>
        <v>87.08</v>
      </c>
      <c r="DC6" s="22">
        <f t="shared" si="11"/>
        <v>87.26</v>
      </c>
      <c r="DD6" s="22">
        <f t="shared" si="11"/>
        <v>87.57</v>
      </c>
      <c r="DE6" s="22">
        <f t="shared" si="11"/>
        <v>87.26</v>
      </c>
      <c r="DF6" s="22">
        <f t="shared" si="11"/>
        <v>86.95</v>
      </c>
      <c r="DG6" s="21" t="str">
        <f>IF(DG7="","",IF(DG7="-","【-】","【"&amp;SUBSTITUTE(TEXT(DG7,"#,##0.00"),"-","△")&amp;"】"))</f>
        <v>【89.42】</v>
      </c>
      <c r="DH6" s="22">
        <f>IF(DH7="",NA(),DH7)</f>
        <v>40.229999999999997</v>
      </c>
      <c r="DI6" s="22">
        <f t="shared" ref="DI6:DQ6" si="12">IF(DI7="",NA(),DI7)</f>
        <v>41.87</v>
      </c>
      <c r="DJ6" s="22">
        <f t="shared" si="12"/>
        <v>43.52</v>
      </c>
      <c r="DK6" s="22">
        <f t="shared" si="12"/>
        <v>44.84</v>
      </c>
      <c r="DL6" s="22">
        <f t="shared" si="12"/>
        <v>45.68</v>
      </c>
      <c r="DM6" s="22">
        <f t="shared" si="12"/>
        <v>48.55</v>
      </c>
      <c r="DN6" s="22">
        <f t="shared" si="12"/>
        <v>49.2</v>
      </c>
      <c r="DO6" s="22">
        <f t="shared" si="12"/>
        <v>50.01</v>
      </c>
      <c r="DP6" s="22">
        <f t="shared" si="12"/>
        <v>50.99</v>
      </c>
      <c r="DQ6" s="22">
        <f t="shared" si="12"/>
        <v>51.79</v>
      </c>
      <c r="DR6" s="21" t="str">
        <f>IF(DR7="","",IF(DR7="-","【-】","【"&amp;SUBSTITUTE(TEXT(DR7,"#,##0.00"),"-","△")&amp;"】"))</f>
        <v>【52.02】</v>
      </c>
      <c r="DS6" s="22">
        <f>IF(DS7="",NA(),DS7)</f>
        <v>19.28</v>
      </c>
      <c r="DT6" s="22">
        <f t="shared" ref="DT6:EB6" si="13">IF(DT7="",NA(),DT7)</f>
        <v>19.36</v>
      </c>
      <c r="DU6" s="22">
        <f t="shared" si="13"/>
        <v>19.82</v>
      </c>
      <c r="DV6" s="22">
        <f t="shared" si="13"/>
        <v>22.5</v>
      </c>
      <c r="DW6" s="22">
        <f t="shared" si="13"/>
        <v>22.71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0.94</v>
      </c>
      <c r="EE6" s="22">
        <f t="shared" ref="EE6:EM6" si="14">IF(EE7="",NA(),EE7)</f>
        <v>0.73</v>
      </c>
      <c r="EF6" s="22">
        <f t="shared" si="14"/>
        <v>0.55000000000000004</v>
      </c>
      <c r="EG6" s="22">
        <f t="shared" si="14"/>
        <v>0.94</v>
      </c>
      <c r="EH6" s="22">
        <f t="shared" si="14"/>
        <v>0.84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c r="A7" s="15"/>
      <c r="B7" s="24">
        <v>2023</v>
      </c>
      <c r="C7" s="24">
        <v>262021</v>
      </c>
      <c r="D7" s="24">
        <v>46</v>
      </c>
      <c r="E7" s="24">
        <v>1</v>
      </c>
      <c r="F7" s="24">
        <v>0</v>
      </c>
      <c r="G7" s="24">
        <v>1</v>
      </c>
      <c r="H7" s="24" t="s">
        <v>93</v>
      </c>
      <c r="I7" s="24" t="s">
        <v>94</v>
      </c>
      <c r="J7" s="24" t="s">
        <v>95</v>
      </c>
      <c r="K7" s="24" t="s">
        <v>96</v>
      </c>
      <c r="L7" s="24" t="s">
        <v>97</v>
      </c>
      <c r="M7" s="24" t="s">
        <v>98</v>
      </c>
      <c r="N7" s="25" t="s">
        <v>99</v>
      </c>
      <c r="O7" s="25">
        <v>68.150000000000006</v>
      </c>
      <c r="P7" s="25">
        <v>99.8</v>
      </c>
      <c r="Q7" s="25">
        <v>3069</v>
      </c>
      <c r="R7" s="25">
        <v>76732</v>
      </c>
      <c r="S7" s="25">
        <v>342.13</v>
      </c>
      <c r="T7" s="25">
        <v>224.28</v>
      </c>
      <c r="U7" s="25">
        <v>75637</v>
      </c>
      <c r="V7" s="25">
        <v>51.3</v>
      </c>
      <c r="W7" s="25">
        <v>1474.41</v>
      </c>
      <c r="X7" s="25">
        <v>109.39</v>
      </c>
      <c r="Y7" s="25">
        <v>115.29</v>
      </c>
      <c r="Z7" s="25">
        <v>115.44</v>
      </c>
      <c r="AA7" s="25">
        <v>110.05</v>
      </c>
      <c r="AB7" s="25">
        <v>114.62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148.74</v>
      </c>
      <c r="AU7" s="25">
        <v>151.12</v>
      </c>
      <c r="AV7" s="25">
        <v>189.92</v>
      </c>
      <c r="AW7" s="25">
        <v>179.08</v>
      </c>
      <c r="AX7" s="25">
        <v>208.37</v>
      </c>
      <c r="AY7" s="25">
        <v>360.86</v>
      </c>
      <c r="AZ7" s="25">
        <v>350.79</v>
      </c>
      <c r="BA7" s="25">
        <v>354.57</v>
      </c>
      <c r="BB7" s="25">
        <v>357.74</v>
      </c>
      <c r="BC7" s="25">
        <v>344.88</v>
      </c>
      <c r="BD7" s="25">
        <v>243.36</v>
      </c>
      <c r="BE7" s="25">
        <v>534.44000000000005</v>
      </c>
      <c r="BF7" s="25">
        <v>497.5</v>
      </c>
      <c r="BG7" s="25">
        <v>496.93</v>
      </c>
      <c r="BH7" s="25">
        <v>494.6</v>
      </c>
      <c r="BI7" s="25">
        <v>497.88</v>
      </c>
      <c r="BJ7" s="25">
        <v>309.27999999999997</v>
      </c>
      <c r="BK7" s="25">
        <v>322.92</v>
      </c>
      <c r="BL7" s="25">
        <v>303.45999999999998</v>
      </c>
      <c r="BM7" s="25">
        <v>307.27999999999997</v>
      </c>
      <c r="BN7" s="25">
        <v>304.02</v>
      </c>
      <c r="BO7" s="25">
        <v>265.93</v>
      </c>
      <c r="BP7" s="25">
        <v>106.8</v>
      </c>
      <c r="BQ7" s="25">
        <v>114.48</v>
      </c>
      <c r="BR7" s="25">
        <v>114.28</v>
      </c>
      <c r="BS7" s="25">
        <v>107.35</v>
      </c>
      <c r="BT7" s="25">
        <v>112.31</v>
      </c>
      <c r="BU7" s="25">
        <v>103.32</v>
      </c>
      <c r="BV7" s="25">
        <v>100.85</v>
      </c>
      <c r="BW7" s="25">
        <v>103.79</v>
      </c>
      <c r="BX7" s="25">
        <v>98.3</v>
      </c>
      <c r="BY7" s="25">
        <v>98.89</v>
      </c>
      <c r="BZ7" s="25">
        <v>97.82</v>
      </c>
      <c r="CA7" s="25">
        <v>136.97999999999999</v>
      </c>
      <c r="CB7" s="25">
        <v>133.82</v>
      </c>
      <c r="CC7" s="25">
        <v>135.06</v>
      </c>
      <c r="CD7" s="25">
        <v>142.03</v>
      </c>
      <c r="CE7" s="25">
        <v>136.25</v>
      </c>
      <c r="CF7" s="25">
        <v>168.56</v>
      </c>
      <c r="CG7" s="25">
        <v>167.1</v>
      </c>
      <c r="CH7" s="25">
        <v>167.86</v>
      </c>
      <c r="CI7" s="25">
        <v>173.68</v>
      </c>
      <c r="CJ7" s="25">
        <v>174.52</v>
      </c>
      <c r="CK7" s="25">
        <v>177.56</v>
      </c>
      <c r="CL7" s="25">
        <v>41.46</v>
      </c>
      <c r="CM7" s="25">
        <v>43.9</v>
      </c>
      <c r="CN7" s="25">
        <v>41.8</v>
      </c>
      <c r="CO7" s="25">
        <v>41.54</v>
      </c>
      <c r="CP7" s="25">
        <v>40.700000000000003</v>
      </c>
      <c r="CQ7" s="25">
        <v>59.51</v>
      </c>
      <c r="CR7" s="25">
        <v>59.91</v>
      </c>
      <c r="CS7" s="25">
        <v>59.4</v>
      </c>
      <c r="CT7" s="25">
        <v>59.24</v>
      </c>
      <c r="CU7" s="25">
        <v>58.77</v>
      </c>
      <c r="CV7" s="25">
        <v>59.81</v>
      </c>
      <c r="CW7" s="25">
        <v>95.02</v>
      </c>
      <c r="CX7" s="25">
        <v>94.36</v>
      </c>
      <c r="CY7" s="25">
        <v>95.57</v>
      </c>
      <c r="CZ7" s="25">
        <v>95.73</v>
      </c>
      <c r="DA7" s="25">
        <v>95</v>
      </c>
      <c r="DB7" s="25">
        <v>87.08</v>
      </c>
      <c r="DC7" s="25">
        <v>87.26</v>
      </c>
      <c r="DD7" s="25">
        <v>87.57</v>
      </c>
      <c r="DE7" s="25">
        <v>87.26</v>
      </c>
      <c r="DF7" s="25">
        <v>86.95</v>
      </c>
      <c r="DG7" s="25">
        <v>89.42</v>
      </c>
      <c r="DH7" s="25">
        <v>40.229999999999997</v>
      </c>
      <c r="DI7" s="25">
        <v>41.87</v>
      </c>
      <c r="DJ7" s="25">
        <v>43.52</v>
      </c>
      <c r="DK7" s="25">
        <v>44.84</v>
      </c>
      <c r="DL7" s="25">
        <v>45.68</v>
      </c>
      <c r="DM7" s="25">
        <v>48.55</v>
      </c>
      <c r="DN7" s="25">
        <v>49.2</v>
      </c>
      <c r="DO7" s="25">
        <v>50.01</v>
      </c>
      <c r="DP7" s="25">
        <v>50.99</v>
      </c>
      <c r="DQ7" s="25">
        <v>51.79</v>
      </c>
      <c r="DR7" s="25">
        <v>52.02</v>
      </c>
      <c r="DS7" s="25">
        <v>19.28</v>
      </c>
      <c r="DT7" s="25">
        <v>19.36</v>
      </c>
      <c r="DU7" s="25">
        <v>19.82</v>
      </c>
      <c r="DV7" s="25">
        <v>22.5</v>
      </c>
      <c r="DW7" s="25">
        <v>22.71</v>
      </c>
      <c r="DX7" s="25">
        <v>17.11</v>
      </c>
      <c r="DY7" s="25">
        <v>18.329999999999998</v>
      </c>
      <c r="DZ7" s="25">
        <v>20.27</v>
      </c>
      <c r="EA7" s="25">
        <v>21.69</v>
      </c>
      <c r="EB7" s="25">
        <v>23.19</v>
      </c>
      <c r="EC7" s="25">
        <v>25.37</v>
      </c>
      <c r="ED7" s="25">
        <v>0.94</v>
      </c>
      <c r="EE7" s="25">
        <v>0.73</v>
      </c>
      <c r="EF7" s="25">
        <v>0.55000000000000004</v>
      </c>
      <c r="EG7" s="25">
        <v>0.94</v>
      </c>
      <c r="EH7" s="25">
        <v>0.84</v>
      </c>
      <c r="EI7" s="25">
        <v>0.63</v>
      </c>
      <c r="EJ7" s="25">
        <v>0.6</v>
      </c>
      <c r="EK7" s="25">
        <v>0.56000000000000005</v>
      </c>
      <c r="EL7" s="25">
        <v>0.6</v>
      </c>
      <c r="EM7" s="25">
        <v>0.53</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2025-02-06T06:43:46Z</cp:lastPrinted>
  <dcterms:created xsi:type="dcterms:W3CDTF">2025-01-24T06:51:24Z</dcterms:created>
  <dcterms:modified xsi:type="dcterms:W3CDTF">2025-02-07T05:19:32Z</dcterms:modified>
  <cp:category/>
</cp:coreProperties>
</file>